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<sst xmlns="http://schemas.openxmlformats.org/spreadsheetml/2006/main" count="144" uniqueCount="125">
  <si>
    <r>
      <t>Latitude (</t>
    </r>
    <r>
      <rPr>
        <sz val="11"/>
        <color indexed="8"/>
        <rFont val="Symbol"/>
        <family val="1"/>
      </rPr>
      <t>f</t>
    </r>
    <r>
      <rPr>
        <sz val="11"/>
        <color theme="1"/>
        <rFont val="Calibri"/>
        <family val="2"/>
      </rPr>
      <t>)</t>
    </r>
  </si>
  <si>
    <r>
      <t>Longitude (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)</t>
    </r>
  </si>
  <si>
    <t>Degrees</t>
  </si>
  <si>
    <t>Radians</t>
  </si>
  <si>
    <t>Mercator X</t>
  </si>
  <si>
    <t>Mercator Y</t>
  </si>
  <si>
    <t>Radius</t>
  </si>
  <si>
    <r>
      <rPr>
        <sz val="11"/>
        <color indexed="8"/>
        <rFont val="Symbol"/>
        <family val="1"/>
      </rPr>
      <t>l</t>
    </r>
    <r>
      <rPr>
        <vertAlign val="subscript"/>
        <sz val="11"/>
        <color indexed="8"/>
        <rFont val="Calibri"/>
        <family val="2"/>
      </rPr>
      <t>0</t>
    </r>
  </si>
  <si>
    <t>Norm Y</t>
  </si>
  <si>
    <t>Norm X</t>
  </si>
  <si>
    <t>X min</t>
  </si>
  <si>
    <t>Y min</t>
  </si>
  <si>
    <t>X max</t>
  </si>
  <si>
    <t>Y max</t>
  </si>
  <si>
    <t>Min Latitude</t>
  </si>
  <si>
    <t>Max Latitude</t>
  </si>
  <si>
    <t>Converting Mercator Coordinates into Device Coordinates</t>
  </si>
  <si>
    <t>Enter values in the orange fields</t>
  </si>
  <si>
    <t>Your Point</t>
  </si>
  <si>
    <t>This spreadsheet demonstrates how a user's point in degrees of latitude and longitude can be converted to a position on a physical device</t>
  </si>
  <si>
    <t>(piece of paper, frame buffer, etc.). The default values (the ones you see when you first download the spreadsheet) take the point</t>
  </si>
  <si>
    <t xml:space="preserve">at 42 degrees north latitude and 74 degrees west longitude (-74) with a given central longitude of 0 degrees and convert it to device </t>
  </si>
  <si>
    <t>Here's What it Does</t>
  </si>
  <si>
    <t>A7</t>
  </si>
  <si>
    <t>Your latitude in degrees</t>
  </si>
  <si>
    <t>B7</t>
  </si>
  <si>
    <t>Your latitude in radians</t>
  </si>
  <si>
    <t>C7</t>
  </si>
  <si>
    <t>Your longitude in degrees</t>
  </si>
  <si>
    <t>D7</t>
  </si>
  <si>
    <t>Your longitude in radians</t>
  </si>
  <si>
    <t>E7</t>
  </si>
  <si>
    <t>Central longitude in degrees</t>
  </si>
  <si>
    <t>F7</t>
  </si>
  <si>
    <t>Central longitude in radians</t>
  </si>
  <si>
    <t>G6</t>
  </si>
  <si>
    <t>Clarke 1866 radius in meters</t>
  </si>
  <si>
    <t>H7</t>
  </si>
  <si>
    <t>Your Mercator X coordinate</t>
  </si>
  <si>
    <t>Field</t>
  </si>
  <si>
    <t>Meaning</t>
  </si>
  <si>
    <t>Computation</t>
  </si>
  <si>
    <t>I7</t>
  </si>
  <si>
    <t>Your Mercator Y coordinate</t>
  </si>
  <si>
    <t>A11</t>
  </si>
  <si>
    <t>Minimum latitude in deg.</t>
  </si>
  <si>
    <t>B11</t>
  </si>
  <si>
    <t>Minimum latitude in rad.</t>
  </si>
  <si>
    <t>C11</t>
  </si>
  <si>
    <t>D11</t>
  </si>
  <si>
    <t>Maximum latitude in deg.</t>
  </si>
  <si>
    <t>Maximum latitude in rad.</t>
  </si>
  <si>
    <t>A7/180*PI()</t>
  </si>
  <si>
    <t>C7/180*PI()</t>
  </si>
  <si>
    <t>E7/180*PI()</t>
  </si>
  <si>
    <t>constant</t>
  </si>
  <si>
    <t>G6*LN(TAN(PI()/4+B7/2))</t>
  </si>
  <si>
    <t>A11/180*PI()</t>
  </si>
  <si>
    <t>C11/180*PI()</t>
  </si>
  <si>
    <t>A14</t>
  </si>
  <si>
    <t>G6*LN(TAN(PI()/4+B11/2))</t>
  </si>
  <si>
    <t>B14</t>
  </si>
  <si>
    <t>C14</t>
  </si>
  <si>
    <t>D14</t>
  </si>
  <si>
    <t>G6*LN(TAN(PI()/4+F11/2))</t>
  </si>
  <si>
    <t>E14</t>
  </si>
  <si>
    <t>Normalized X</t>
  </si>
  <si>
    <t>Minimum X</t>
  </si>
  <si>
    <t>Minimum Y</t>
  </si>
  <si>
    <t>Maximum X</t>
  </si>
  <si>
    <t>Maximum Y</t>
  </si>
  <si>
    <t>(H7-A14)/(C14-A14)</t>
  </si>
  <si>
    <t>E15</t>
  </si>
  <si>
    <t>(I7-A14)/(C14-A14)</t>
  </si>
  <si>
    <t>Normalized Y</t>
  </si>
  <si>
    <t>Device width</t>
  </si>
  <si>
    <t>A17</t>
  </si>
  <si>
    <t>B17</t>
  </si>
  <si>
    <t>Device height</t>
  </si>
  <si>
    <t>C17</t>
  </si>
  <si>
    <t>E14*A17</t>
  </si>
  <si>
    <t>Device X</t>
  </si>
  <si>
    <t>D17</t>
  </si>
  <si>
    <t>Device Y</t>
  </si>
  <si>
    <t>F14*A17</t>
  </si>
  <si>
    <t>Dev width</t>
  </si>
  <si>
    <t>Dev height</t>
  </si>
  <si>
    <t>Type in latitude, longitude, and central meridian values in degrees.  Your values will be converted into Mercator X and Y coordinates</t>
  </si>
  <si>
    <t xml:space="preserve">maximum projected values. I have chosen to normalize both X and Y with reference to the X range. This makes sure that both ranges </t>
  </si>
  <si>
    <t>have the same scale and, by picking the larger of the 2 ranges, all normalized coordinates on both axes will remain between 0 and 1</t>
  </si>
  <si>
    <t>inclusive. Fields C17 and D17 display the output device coordinates for your latitude and longitude with respect to the</t>
  </si>
  <si>
    <t>device width and height in fields A17 and B17. Units are not important here but you can think of them as being the width and height</t>
  </si>
  <si>
    <t>of a piece of paper in inches, the width and height of a frame buffer in pixels, and so on. Again, to keep the image scale the same, I have</t>
  </si>
  <si>
    <t>chosen to scale both X and Y to the page width. This may be a problem if your device's width is greater than the height. In that</t>
  </si>
  <si>
    <t>case, you should multiply the normalized X and Y coordinates by the page height instead. Otherwise, some points will draw off</t>
  </si>
  <si>
    <t>How You Use It</t>
  </si>
  <si>
    <t>The fields, Their meaning, and the Computations They Perform</t>
  </si>
  <si>
    <t xml:space="preserve">I have implemented locking for certain cells on the spreadsheet to make it easier to use and to prevent unintentional modifications. </t>
  </si>
  <si>
    <t>If you want to modify the spreadsheet, click the Review tab and then click Unprotect Sheet. If you mess it up, don't worry--</t>
  </si>
  <si>
    <t>just download a fresh copy. Let me know if something doesn't work right.</t>
  </si>
  <si>
    <t>Modifying the Spreadsheet</t>
  </si>
  <si>
    <r>
      <t xml:space="preserve">the edge of the device. </t>
    </r>
    <r>
      <rPr>
        <b/>
        <sz val="11"/>
        <color indexed="10"/>
        <rFont val="Calibri"/>
        <family val="2"/>
      </rPr>
      <t xml:space="preserve">Please Note: </t>
    </r>
    <r>
      <rPr>
        <sz val="11"/>
        <color theme="1"/>
        <rFont val="Calibri"/>
        <family val="2"/>
      </rPr>
      <t>Excel's TAN function will produce a very large value for an input of 90 degrees (PI/2 radians)</t>
    </r>
  </si>
  <si>
    <t>Things To Try</t>
  </si>
  <si>
    <t xml:space="preserve">Try changing the longitude of the central meridian to values like -180 and 180 while keeping the longitude of your position constant. </t>
  </si>
  <si>
    <t xml:space="preserve">Notice how the normalized X coordinate and the device X coordinate change. Try making these changes when the longitude of </t>
  </si>
  <si>
    <t>your position is -180, 0, and 180. Your device X coordinates will always indicate the distance from the left hand side.</t>
  </si>
  <si>
    <t>Try different width and heights for the device dimensions (e.g. 1024 and 768 for typical frame buffer dimensions)</t>
  </si>
  <si>
    <t>G6*(-PI())</t>
  </si>
  <si>
    <t>G6*PI()</t>
  </si>
  <si>
    <t>user input</t>
  </si>
  <si>
    <t>instead of infinity or an error. This is due to the inexact value returned by PI().</t>
  </si>
  <si>
    <t>coordinates on an 8.5 by 11 sheet of paper. Normalized and device X coordinates are measured from the left edge.</t>
  </si>
  <si>
    <t>Note: Field definitions are at the bottom of this sheet</t>
  </si>
  <si>
    <t>Normalized and device Y coordinates are measured from the bottom edge.</t>
  </si>
  <si>
    <t>See note below</t>
  </si>
  <si>
    <t>we just use the regular Mercator X function.</t>
  </si>
  <si>
    <t>X = G6*(D7-F7)</t>
  </si>
  <si>
    <t>Otherwise,</t>
  </si>
  <si>
    <t>X = G6*(D7-F7+2*PI()</t>
  </si>
  <si>
    <r>
      <rPr>
        <sz val="11"/>
        <color indexed="10"/>
        <rFont val="Calibri"/>
        <family val="2"/>
      </rPr>
      <t xml:space="preserve">H7 uses an IF statement </t>
    </r>
    <r>
      <rPr>
        <sz val="11"/>
        <color theme="1"/>
        <rFont val="Calibri"/>
        <family val="2"/>
      </rPr>
      <t xml:space="preserve">to perform one of 2 different computations. If 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 xml:space="preserve"> - </t>
    </r>
    <r>
      <rPr>
        <sz val="11"/>
        <color indexed="8"/>
        <rFont val="Symbol"/>
        <family val="1"/>
      </rPr>
      <t>l</t>
    </r>
    <r>
      <rPr>
        <vertAlign val="subscript"/>
        <sz val="11"/>
        <color indexed="8"/>
        <rFont val="Symbol"/>
        <family val="1"/>
      </rPr>
      <t>0</t>
    </r>
    <r>
      <rPr>
        <sz val="11"/>
        <color theme="1"/>
        <rFont val="Calibri"/>
        <family val="2"/>
      </rPr>
      <t xml:space="preserve"> is less than -180, we add 2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 xml:space="preserve"> to the value. Otherwise</t>
    </r>
  </si>
  <si>
    <r>
      <t xml:space="preserve">So, if 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 xml:space="preserve"> - </t>
    </r>
    <r>
      <rPr>
        <sz val="11"/>
        <color indexed="8"/>
        <rFont val="Symbol"/>
        <family val="1"/>
      </rPr>
      <t>l</t>
    </r>
    <r>
      <rPr>
        <vertAlign val="subscript"/>
        <sz val="11"/>
        <color indexed="8"/>
        <rFont val="Symbol"/>
        <family val="1"/>
      </rPr>
      <t>0</t>
    </r>
    <r>
      <rPr>
        <sz val="11"/>
        <color theme="1"/>
        <rFont val="Calibri"/>
        <family val="2"/>
      </rPr>
      <t xml:space="preserve"> &lt; 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 xml:space="preserve">, then </t>
    </r>
  </si>
  <si>
    <t xml:space="preserve">in fields H7 and H8. The values in the fields A11 and C11 determine the range of minimum and maximum latitude  </t>
  </si>
  <si>
    <t>values. These values are projected to the minimum and maximum Mercator Y coordinate values</t>
  </si>
  <si>
    <t xml:space="preserve">appearing in fields C14 and D14. The minimum and maximum X values in fields A14 and B14 only depend on the radius. </t>
  </si>
  <si>
    <t>Fields E14 and F14 provide your normalized Mercator X and Y coordinates with respect to the minimum 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</si>
</sst>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vertAlign val="subscript"/>
      <sz val="11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3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2.00390625" style="4" bestFit="1" customWidth="1"/>
    <col min="2" max="2" width="9.7109375" style="4" bestFit="1" customWidth="1"/>
    <col min="3" max="6" width="9.140625" style="4" customWidth="1"/>
    <col min="7" max="7" width="11.7109375" style="4" customWidth="1"/>
    <col min="8" max="8" width="12.7109375" style="4" bestFit="1" customWidth="1"/>
    <col min="9" max="9" width="12.8515625" style="4" customWidth="1"/>
    <col min="10" max="10" width="9.140625" style="4" customWidth="1"/>
    <col min="11" max="11" width="10.57421875" style="4" customWidth="1"/>
    <col min="12" max="16384" width="9.140625" style="4" customWidth="1"/>
  </cols>
  <sheetData>
    <row r="1" s="2" customFormat="1" ht="15">
      <c r="A1" s="2" t="s">
        <v>16</v>
      </c>
    </row>
    <row r="2" s="2" customFormat="1" ht="15">
      <c r="A2" s="2" t="s">
        <v>17</v>
      </c>
    </row>
    <row r="4" spans="1:6" ht="15">
      <c r="A4" s="9" t="s">
        <v>18</v>
      </c>
      <c r="B4" s="9"/>
      <c r="C4" s="9"/>
      <c r="D4" s="9"/>
      <c r="E4" s="3"/>
      <c r="F4" s="3"/>
    </row>
    <row r="5" spans="1:9" ht="18">
      <c r="A5" s="10" t="s">
        <v>0</v>
      </c>
      <c r="B5" s="10"/>
      <c r="C5" s="10" t="s">
        <v>1</v>
      </c>
      <c r="D5" s="10"/>
      <c r="E5" s="10" t="s">
        <v>7</v>
      </c>
      <c r="F5" s="10"/>
      <c r="G5" s="4" t="s">
        <v>6</v>
      </c>
      <c r="H5" s="5" t="s">
        <v>4</v>
      </c>
      <c r="I5" s="5" t="s">
        <v>5</v>
      </c>
    </row>
    <row r="6" spans="1:7" ht="15">
      <c r="A6" s="4" t="s">
        <v>2</v>
      </c>
      <c r="B6" s="4" t="s">
        <v>3</v>
      </c>
      <c r="C6" s="4" t="s">
        <v>2</v>
      </c>
      <c r="D6" s="4" t="s">
        <v>3</v>
      </c>
      <c r="E6" s="4" t="s">
        <v>2</v>
      </c>
      <c r="F6" s="4" t="s">
        <v>3</v>
      </c>
      <c r="G6" s="4">
        <v>6378206.4</v>
      </c>
    </row>
    <row r="7" spans="1:9" ht="15">
      <c r="A7" s="1">
        <v>42</v>
      </c>
      <c r="B7" s="4">
        <f>A7/180*PI()</f>
        <v>0.7330382858376184</v>
      </c>
      <c r="C7" s="1">
        <v>-74</v>
      </c>
      <c r="D7" s="4">
        <f>C7/180*PI()</f>
        <v>-1.2915436464758039</v>
      </c>
      <c r="E7" s="1">
        <v>0</v>
      </c>
      <c r="F7" s="4">
        <f>E7/180*PI()</f>
        <v>0</v>
      </c>
      <c r="H7" s="4">
        <f>IF(D7-F7&lt;-PI(),G6*(D7-F7+2*PI()),G6*(D7-F7))</f>
        <v>-8237731.95183131</v>
      </c>
      <c r="I7" s="4">
        <f>G6*LN(TAN(PI()/4+B7/2))</f>
        <v>5161035.600255493</v>
      </c>
    </row>
    <row r="9" spans="1:8" ht="15">
      <c r="A9" s="10" t="s">
        <v>14</v>
      </c>
      <c r="B9" s="10"/>
      <c r="C9" s="10" t="s">
        <v>15</v>
      </c>
      <c r="D9" s="10"/>
      <c r="G9" s="5"/>
      <c r="H9" s="5"/>
    </row>
    <row r="10" spans="1:4" ht="15">
      <c r="A10" s="4" t="s">
        <v>2</v>
      </c>
      <c r="B10" s="4" t="s">
        <v>3</v>
      </c>
      <c r="C10" s="4" t="s">
        <v>2</v>
      </c>
      <c r="D10" s="4" t="s">
        <v>3</v>
      </c>
    </row>
    <row r="11" spans="1:7" ht="15">
      <c r="A11" s="1">
        <v>-80</v>
      </c>
      <c r="B11" s="4">
        <f>A11/180*PI()</f>
        <v>-1.3962634015954636</v>
      </c>
      <c r="C11" s="1">
        <v>80</v>
      </c>
      <c r="D11" s="4">
        <f>C11/180*PI()</f>
        <v>1.3962634015954636</v>
      </c>
      <c r="G11" s="6"/>
    </row>
    <row r="13" spans="1:6" ht="15">
      <c r="A13" s="4" t="s">
        <v>10</v>
      </c>
      <c r="B13" s="4" t="s">
        <v>11</v>
      </c>
      <c r="C13" s="4" t="s">
        <v>12</v>
      </c>
      <c r="D13" s="4" t="s">
        <v>13</v>
      </c>
      <c r="E13" s="4" t="s">
        <v>9</v>
      </c>
      <c r="F13" s="4" t="s">
        <v>8</v>
      </c>
    </row>
    <row r="14" spans="1:6" ht="15">
      <c r="A14" s="4">
        <f>G6*(-PI())</f>
        <v>-20037726.3693194</v>
      </c>
      <c r="B14" s="4">
        <f>G6*LN(TAN(PI()/4+B11/2))</f>
        <v>-15538880.171785353</v>
      </c>
      <c r="C14" s="4">
        <f>G6*PI()</f>
        <v>20037726.3693194</v>
      </c>
      <c r="D14" s="4">
        <f>G6*LN(TAN(PI()/4+D11/2))</f>
        <v>15538880.171785356</v>
      </c>
      <c r="E14" s="4">
        <f>(H7-A14)/(C14-A14)</f>
        <v>0.2944444444444444</v>
      </c>
      <c r="F14" s="4">
        <f>(I7-A14)/(C14-A14)</f>
        <v>0.6287829643226831</v>
      </c>
    </row>
    <row r="16" spans="1:4" ht="15">
      <c r="A16" s="4" t="s">
        <v>85</v>
      </c>
      <c r="B16" s="4" t="s">
        <v>86</v>
      </c>
      <c r="C16" s="4" t="s">
        <v>81</v>
      </c>
      <c r="D16" s="4" t="s">
        <v>83</v>
      </c>
    </row>
    <row r="17" spans="1:4" ht="15">
      <c r="A17" s="1">
        <v>8.5</v>
      </c>
      <c r="B17" s="1">
        <v>11</v>
      </c>
      <c r="C17" s="4">
        <f>E14*A17</f>
        <v>2.5027777777777773</v>
      </c>
      <c r="D17" s="4">
        <f>F14*A17</f>
        <v>5.344655196742806</v>
      </c>
    </row>
    <row r="19" s="2" customFormat="1" ht="15">
      <c r="A19" s="2" t="s">
        <v>22</v>
      </c>
    </row>
    <row r="21" ht="15">
      <c r="A21" s="4" t="s">
        <v>19</v>
      </c>
    </row>
    <row r="22" ht="15">
      <c r="A22" s="4" t="s">
        <v>20</v>
      </c>
    </row>
    <row r="23" ht="15">
      <c r="A23" s="4" t="s">
        <v>21</v>
      </c>
    </row>
    <row r="24" ht="15">
      <c r="A24" s="4" t="s">
        <v>111</v>
      </c>
    </row>
    <row r="25" ht="15">
      <c r="A25" s="4" t="s">
        <v>113</v>
      </c>
    </row>
    <row r="26" s="7" customFormat="1" ht="15">
      <c r="A26" s="7" t="s">
        <v>112</v>
      </c>
    </row>
    <row r="28" s="2" customFormat="1" ht="15">
      <c r="A28" s="2" t="s">
        <v>95</v>
      </c>
    </row>
    <row r="30" ht="15">
      <c r="A30" s="4" t="s">
        <v>87</v>
      </c>
    </row>
    <row r="31" ht="15">
      <c r="A31" s="4" t="s">
        <v>121</v>
      </c>
    </row>
    <row r="32" ht="15">
      <c r="A32" s="4" t="s">
        <v>122</v>
      </c>
    </row>
    <row r="33" ht="15">
      <c r="A33" s="4" t="s">
        <v>123</v>
      </c>
    </row>
    <row r="34" ht="15">
      <c r="A34" s="4" t="s">
        <v>124</v>
      </c>
    </row>
    <row r="35" ht="15">
      <c r="A35" s="4" t="s">
        <v>88</v>
      </c>
    </row>
    <row r="36" ht="15">
      <c r="A36" s="4" t="s">
        <v>89</v>
      </c>
    </row>
    <row r="37" ht="15">
      <c r="A37" s="4" t="s">
        <v>90</v>
      </c>
    </row>
    <row r="38" ht="15">
      <c r="A38" s="4" t="s">
        <v>91</v>
      </c>
    </row>
    <row r="39" ht="15">
      <c r="A39" s="4" t="s">
        <v>92</v>
      </c>
    </row>
    <row r="40" ht="15">
      <c r="A40" s="4" t="s">
        <v>93</v>
      </c>
    </row>
    <row r="41" ht="15">
      <c r="A41" s="4" t="s">
        <v>94</v>
      </c>
    </row>
    <row r="42" ht="15">
      <c r="A42" s="4" t="s">
        <v>101</v>
      </c>
    </row>
    <row r="43" ht="15">
      <c r="A43" s="4" t="s">
        <v>110</v>
      </c>
    </row>
    <row r="45" s="2" customFormat="1" ht="15">
      <c r="A45" s="2" t="s">
        <v>102</v>
      </c>
    </row>
    <row r="47" ht="15">
      <c r="A47" s="4" t="s">
        <v>103</v>
      </c>
    </row>
    <row r="48" ht="15">
      <c r="A48" s="4" t="s">
        <v>104</v>
      </c>
    </row>
    <row r="49" ht="15">
      <c r="A49" s="4" t="s">
        <v>105</v>
      </c>
    </row>
    <row r="50" ht="15">
      <c r="A50" s="4" t="s">
        <v>106</v>
      </c>
    </row>
    <row r="53" s="2" customFormat="1" ht="15">
      <c r="A53" s="2" t="s">
        <v>100</v>
      </c>
    </row>
    <row r="55" ht="15">
      <c r="A55" s="4" t="s">
        <v>97</v>
      </c>
    </row>
    <row r="56" ht="15">
      <c r="A56" s="4" t="s">
        <v>98</v>
      </c>
    </row>
    <row r="57" ht="15">
      <c r="A57" s="4" t="s">
        <v>99</v>
      </c>
    </row>
    <row r="59" s="2" customFormat="1" ht="15">
      <c r="A59" s="2" t="s">
        <v>96</v>
      </c>
    </row>
    <row r="61" spans="1:10" s="2" customFormat="1" ht="15">
      <c r="A61" s="2" t="s">
        <v>39</v>
      </c>
      <c r="B61" s="2" t="s">
        <v>40</v>
      </c>
      <c r="E61" s="2" t="s">
        <v>41</v>
      </c>
      <c r="H61" s="2" t="s">
        <v>39</v>
      </c>
      <c r="I61" s="2" t="s">
        <v>40</v>
      </c>
      <c r="J61" s="2" t="s">
        <v>41</v>
      </c>
    </row>
    <row r="62" spans="1:10" ht="15">
      <c r="A62" s="4" t="s">
        <v>23</v>
      </c>
      <c r="B62" s="4" t="s">
        <v>24</v>
      </c>
      <c r="E62" s="4" t="s">
        <v>109</v>
      </c>
      <c r="H62" s="4" t="s">
        <v>59</v>
      </c>
      <c r="I62" s="4" t="s">
        <v>67</v>
      </c>
      <c r="J62" s="4" t="s">
        <v>107</v>
      </c>
    </row>
    <row r="63" spans="1:10" ht="15">
      <c r="A63" s="4" t="s">
        <v>25</v>
      </c>
      <c r="B63" s="4" t="s">
        <v>26</v>
      </c>
      <c r="E63" s="4" t="s">
        <v>52</v>
      </c>
      <c r="H63" s="4" t="s">
        <v>61</v>
      </c>
      <c r="I63" s="4" t="s">
        <v>68</v>
      </c>
      <c r="J63" s="4" t="s">
        <v>60</v>
      </c>
    </row>
    <row r="64" spans="1:10" ht="15">
      <c r="A64" s="4" t="s">
        <v>27</v>
      </c>
      <c r="B64" s="4" t="s">
        <v>28</v>
      </c>
      <c r="E64" s="4" t="s">
        <v>109</v>
      </c>
      <c r="H64" s="4" t="s">
        <v>62</v>
      </c>
      <c r="I64" s="4" t="s">
        <v>69</v>
      </c>
      <c r="J64" s="4" t="s">
        <v>108</v>
      </c>
    </row>
    <row r="65" spans="1:10" ht="15">
      <c r="A65" s="4" t="s">
        <v>29</v>
      </c>
      <c r="B65" s="4" t="s">
        <v>30</v>
      </c>
      <c r="E65" s="4" t="s">
        <v>53</v>
      </c>
      <c r="H65" s="4" t="s">
        <v>63</v>
      </c>
      <c r="I65" s="4" t="s">
        <v>70</v>
      </c>
      <c r="J65" s="4" t="s">
        <v>64</v>
      </c>
    </row>
    <row r="66" spans="1:10" ht="15">
      <c r="A66" s="4" t="s">
        <v>31</v>
      </c>
      <c r="B66" s="4" t="s">
        <v>32</v>
      </c>
      <c r="E66" s="4" t="s">
        <v>109</v>
      </c>
      <c r="H66" s="4" t="s">
        <v>65</v>
      </c>
      <c r="I66" s="4" t="s">
        <v>66</v>
      </c>
      <c r="J66" s="4" t="s">
        <v>71</v>
      </c>
    </row>
    <row r="67" spans="1:10" ht="15">
      <c r="A67" s="4" t="s">
        <v>33</v>
      </c>
      <c r="B67" s="4" t="s">
        <v>34</v>
      </c>
      <c r="E67" s="4" t="s">
        <v>54</v>
      </c>
      <c r="H67" s="4" t="s">
        <v>72</v>
      </c>
      <c r="I67" s="4" t="s">
        <v>74</v>
      </c>
      <c r="J67" s="4" t="s">
        <v>73</v>
      </c>
    </row>
    <row r="68" spans="1:10" ht="15">
      <c r="A68" s="4" t="s">
        <v>35</v>
      </c>
      <c r="B68" s="4" t="s">
        <v>36</v>
      </c>
      <c r="E68" s="4" t="s">
        <v>55</v>
      </c>
      <c r="H68" s="4" t="s">
        <v>76</v>
      </c>
      <c r="I68" s="4" t="s">
        <v>75</v>
      </c>
      <c r="J68" s="4" t="s">
        <v>109</v>
      </c>
    </row>
    <row r="69" spans="1:10" ht="15">
      <c r="A69" s="4" t="s">
        <v>37</v>
      </c>
      <c r="B69" s="4" t="s">
        <v>38</v>
      </c>
      <c r="E69" s="8" t="s">
        <v>114</v>
      </c>
      <c r="H69" s="4" t="s">
        <v>77</v>
      </c>
      <c r="I69" s="4" t="s">
        <v>78</v>
      </c>
      <c r="J69" s="4" t="s">
        <v>109</v>
      </c>
    </row>
    <row r="70" spans="1:10" ht="15">
      <c r="A70" s="4" t="s">
        <v>42</v>
      </c>
      <c r="B70" s="4" t="s">
        <v>43</v>
      </c>
      <c r="E70" s="4" t="s">
        <v>56</v>
      </c>
      <c r="H70" s="4" t="s">
        <v>79</v>
      </c>
      <c r="I70" s="4" t="s">
        <v>81</v>
      </c>
      <c r="J70" s="4" t="s">
        <v>80</v>
      </c>
    </row>
    <row r="71" spans="1:10" ht="15">
      <c r="A71" s="4" t="s">
        <v>44</v>
      </c>
      <c r="B71" s="4" t="s">
        <v>45</v>
      </c>
      <c r="E71" s="4" t="s">
        <v>109</v>
      </c>
      <c r="H71" s="4" t="s">
        <v>82</v>
      </c>
      <c r="I71" s="4" t="s">
        <v>83</v>
      </c>
      <c r="J71" s="4" t="s">
        <v>84</v>
      </c>
    </row>
    <row r="72" spans="1:5" ht="15">
      <c r="A72" s="4" t="s">
        <v>46</v>
      </c>
      <c r="B72" s="4" t="s">
        <v>47</v>
      </c>
      <c r="E72" s="4" t="s">
        <v>57</v>
      </c>
    </row>
    <row r="73" spans="1:5" ht="15">
      <c r="A73" s="4" t="s">
        <v>48</v>
      </c>
      <c r="B73" s="4" t="s">
        <v>50</v>
      </c>
      <c r="E73" s="4" t="s">
        <v>109</v>
      </c>
    </row>
    <row r="74" spans="1:5" ht="15">
      <c r="A74" s="4" t="s">
        <v>49</v>
      </c>
      <c r="B74" s="4" t="s">
        <v>51</v>
      </c>
      <c r="E74" s="4" t="s">
        <v>58</v>
      </c>
    </row>
    <row r="76" ht="16.5">
      <c r="A76" s="4" t="s">
        <v>119</v>
      </c>
    </row>
    <row r="77" ht="15">
      <c r="A77" s="4" t="s">
        <v>115</v>
      </c>
    </row>
    <row r="78" ht="16.5">
      <c r="A78" s="4" t="s">
        <v>120</v>
      </c>
    </row>
    <row r="79" ht="15">
      <c r="B79" s="4" t="s">
        <v>116</v>
      </c>
    </row>
    <row r="80" ht="15">
      <c r="A80" s="4" t="s">
        <v>117</v>
      </c>
    </row>
    <row r="81" ht="15">
      <c r="B81" s="4" t="s">
        <v>118</v>
      </c>
    </row>
  </sheetData>
  <sheetProtection sheet="1" objects="1" scenarios="1" selectLockedCells="1"/>
  <mergeCells count="6">
    <mergeCell ref="A4:D4"/>
    <mergeCell ref="A5:B5"/>
    <mergeCell ref="C5:D5"/>
    <mergeCell ref="E5:F5"/>
    <mergeCell ref="A9:B9"/>
    <mergeCell ref="C9:D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Albany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Support Account</dc:creator>
  <cp:keywords/>
  <dc:description/>
  <cp:lastModifiedBy>CAS Support Account</cp:lastModifiedBy>
  <dcterms:created xsi:type="dcterms:W3CDTF">2010-10-12T12:00:19Z</dcterms:created>
  <dcterms:modified xsi:type="dcterms:W3CDTF">2010-10-13T12:34:21Z</dcterms:modified>
  <cp:category/>
  <cp:version/>
  <cp:contentType/>
  <cp:contentStatus/>
</cp:coreProperties>
</file>